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filterPrivacy="1" defaultThemeVersion="124226"/>
  <bookViews>
    <workbookView xWindow="120" yWindow="105" windowWidth="15120" windowHeight="8010"/>
  </bookViews>
  <sheets>
    <sheet name="List1" sheetId="1" r:id="rId1"/>
    <sheet name="List2" sheetId="2" r:id="rId2"/>
    <sheet name="List3" sheetId="3" r:id="rId3"/>
  </sheets>
  <calcPr calcId="125725"/>
</workbook>
</file>

<file path=xl/calcChain.xml><?xml version="1.0" encoding="utf-8"?>
<calcChain xmlns="http://schemas.openxmlformats.org/spreadsheetml/2006/main">
  <c r="L10" i="1"/>
  <c r="L9"/>
  <c r="J8"/>
  <c r="J20"/>
  <c r="G12"/>
  <c r="J12"/>
  <c r="J16"/>
  <c r="J19"/>
  <c r="J13"/>
  <c r="J14"/>
  <c r="J18"/>
  <c r="J17"/>
  <c r="J9"/>
  <c r="J11"/>
  <c r="J10"/>
  <c r="J15"/>
  <c r="J7"/>
  <c r="I8"/>
  <c r="K19"/>
  <c r="I16"/>
  <c r="I19"/>
  <c r="I13"/>
  <c r="I20"/>
  <c r="I14"/>
  <c r="I18"/>
  <c r="I17"/>
  <c r="I9"/>
  <c r="I11"/>
  <c r="I10"/>
  <c r="I12"/>
  <c r="I15"/>
  <c r="I7"/>
  <c r="H11"/>
  <c r="H10"/>
  <c r="H12"/>
  <c r="H15"/>
  <c r="H7"/>
  <c r="H16"/>
  <c r="H19"/>
  <c r="H13"/>
  <c r="H8"/>
  <c r="H20"/>
  <c r="H14"/>
  <c r="H18"/>
  <c r="H9"/>
  <c r="H17"/>
  <c r="G16"/>
  <c r="G19"/>
  <c r="G13"/>
  <c r="G8"/>
  <c r="G20"/>
  <c r="G14"/>
  <c r="G18"/>
  <c r="G17"/>
  <c r="G9"/>
  <c r="G11"/>
  <c r="G10"/>
  <c r="G15"/>
  <c r="G7"/>
  <c r="K15"/>
  <c r="F7"/>
  <c r="F16"/>
  <c r="F19"/>
  <c r="F13"/>
  <c r="F8"/>
  <c r="F20"/>
  <c r="F14"/>
  <c r="F18"/>
  <c r="F17"/>
  <c r="F9"/>
  <c r="F11"/>
  <c r="F10"/>
  <c r="F15"/>
  <c r="F12"/>
  <c r="E16"/>
  <c r="E19"/>
  <c r="E13"/>
  <c r="E8"/>
  <c r="E20"/>
  <c r="E14"/>
  <c r="E18"/>
  <c r="E17"/>
  <c r="E9"/>
  <c r="E11"/>
  <c r="K11" s="1"/>
  <c r="E10"/>
  <c r="E12"/>
  <c r="E15"/>
  <c r="E7"/>
  <c r="K13"/>
  <c r="K20"/>
  <c r="K7"/>
  <c r="K16" l="1"/>
  <c r="K12"/>
  <c r="K18"/>
  <c r="K9"/>
  <c r="K14"/>
  <c r="K10"/>
  <c r="K8"/>
  <c r="K17"/>
</calcChain>
</file>

<file path=xl/sharedStrings.xml><?xml version="1.0" encoding="utf-8"?>
<sst xmlns="http://schemas.openxmlformats.org/spreadsheetml/2006/main" count="46" uniqueCount="44">
  <si>
    <t>VC PRÁZDNIN</t>
  </si>
  <si>
    <t>Datum: 25.06.2011</t>
  </si>
  <si>
    <t>pořadí</t>
  </si>
  <si>
    <t>příjmení, jméno</t>
  </si>
  <si>
    <t>klub/č.čl. pr.</t>
  </si>
  <si>
    <t>rok nar.</t>
  </si>
  <si>
    <t>10 s.</t>
  </si>
  <si>
    <t>150 s.</t>
  </si>
  <si>
    <t>20 s.</t>
  </si>
  <si>
    <t>I.</t>
  </si>
  <si>
    <t>II.</t>
  </si>
  <si>
    <t>III.</t>
  </si>
  <si>
    <t>IV.</t>
  </si>
  <si>
    <t>V.</t>
  </si>
  <si>
    <t>VI.</t>
  </si>
  <si>
    <t>CELKEM</t>
  </si>
  <si>
    <t>Kožíšek Petr</t>
  </si>
  <si>
    <t>Polach Jan</t>
  </si>
  <si>
    <t>Kos Petr</t>
  </si>
  <si>
    <t>Krystyník Miroslav</t>
  </si>
  <si>
    <t>Trnka Tomáš</t>
  </si>
  <si>
    <t>Chmel Karel</t>
  </si>
  <si>
    <t>Koman Pavel</t>
  </si>
  <si>
    <t>Jech Jaromír</t>
  </si>
  <si>
    <t>Keller Rudolf</t>
  </si>
  <si>
    <t>0715/20842</t>
  </si>
  <si>
    <t>0069/25312</t>
  </si>
  <si>
    <t>0175/01575</t>
  </si>
  <si>
    <t>0543/38840</t>
  </si>
  <si>
    <t>0224/37828</t>
  </si>
  <si>
    <t>0023/03766</t>
  </si>
  <si>
    <t>0543/38055</t>
  </si>
  <si>
    <t>0294/04052</t>
  </si>
  <si>
    <t>0096/34984</t>
  </si>
  <si>
    <t>0251/22269</t>
  </si>
  <si>
    <t>0251/10147</t>
  </si>
  <si>
    <t>Škvaro Josef</t>
  </si>
  <si>
    <t>Voříšek Stanislav</t>
  </si>
  <si>
    <t xml:space="preserve"> - </t>
  </si>
  <si>
    <t>Šmíd Karel</t>
  </si>
  <si>
    <t>Valenta Petr</t>
  </si>
  <si>
    <t>Peiker Miroslav</t>
  </si>
  <si>
    <t>Místo: Lenešice</t>
  </si>
  <si>
    <t>rozstřel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</si>
</sst>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i/>
      <sz val="11"/>
      <color theme="1"/>
      <name val="Calibri"/>
      <family val="2"/>
      <charset val="238"/>
      <scheme val="minor"/>
    </font>
    <font>
      <b/>
      <sz val="20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1" fillId="0" borderId="1" xfId="0" applyFont="1" applyBorder="1"/>
    <xf numFmtId="0" fontId="3" fillId="0" borderId="1" xfId="0" applyFont="1" applyBorder="1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/>
    <xf numFmtId="0" fontId="2" fillId="0" borderId="0" xfId="0" applyFont="1" applyAlignment="1">
      <alignment horizontal="center"/>
    </xf>
    <xf numFmtId="0" fontId="1" fillId="0" borderId="2" xfId="0" applyFont="1" applyFill="1" applyBorder="1"/>
  </cellXfs>
  <cellStyles count="1">
    <cellStyle name="normální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ady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20"/>
  <sheetViews>
    <sheetView tabSelected="1" topLeftCell="A3" workbookViewId="0">
      <selection activeCell="N22" sqref="N22"/>
    </sheetView>
  </sheetViews>
  <sheetFormatPr defaultRowHeight="15"/>
  <cols>
    <col min="1" max="1" width="6.42578125" customWidth="1"/>
    <col min="2" max="2" width="17" customWidth="1"/>
    <col min="3" max="3" width="15.42578125" customWidth="1"/>
    <col min="5" max="10" width="7.5703125" customWidth="1"/>
  </cols>
  <sheetData>
    <row r="1" spans="1:12" ht="26.25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</row>
    <row r="3" spans="1:12" ht="18.75">
      <c r="A3" s="7" t="s">
        <v>42</v>
      </c>
      <c r="B3" s="7"/>
    </row>
    <row r="4" spans="1:12" ht="18.75">
      <c r="A4" s="7" t="s">
        <v>1</v>
      </c>
      <c r="B4" s="7"/>
    </row>
    <row r="5" spans="1:12">
      <c r="E5" s="2" t="s">
        <v>7</v>
      </c>
      <c r="F5" s="2"/>
      <c r="G5" s="2" t="s">
        <v>8</v>
      </c>
      <c r="H5" s="2"/>
      <c r="I5" s="2" t="s">
        <v>6</v>
      </c>
      <c r="J5" s="2"/>
    </row>
    <row r="6" spans="1:12">
      <c r="A6" s="3" t="s">
        <v>2</v>
      </c>
      <c r="B6" s="3" t="s">
        <v>3</v>
      </c>
      <c r="C6" s="3" t="s">
        <v>4</v>
      </c>
      <c r="D6" s="3" t="s">
        <v>5</v>
      </c>
      <c r="E6" s="3" t="s">
        <v>9</v>
      </c>
      <c r="F6" s="3" t="s">
        <v>10</v>
      </c>
      <c r="G6" s="3" t="s">
        <v>11</v>
      </c>
      <c r="H6" s="3" t="s">
        <v>12</v>
      </c>
      <c r="I6" s="3" t="s">
        <v>13</v>
      </c>
      <c r="J6" s="3" t="s">
        <v>14</v>
      </c>
      <c r="K6" s="4" t="s">
        <v>15</v>
      </c>
      <c r="L6" s="9" t="s">
        <v>43</v>
      </c>
    </row>
    <row r="7" spans="1:12">
      <c r="A7" s="1">
        <v>1</v>
      </c>
      <c r="B7" t="s">
        <v>22</v>
      </c>
      <c r="C7" s="1" t="s">
        <v>25</v>
      </c>
      <c r="D7" s="1">
        <v>1979</v>
      </c>
      <c r="E7">
        <f>10+10+10+9+9+10+10+10+9+9</f>
        <v>96</v>
      </c>
      <c r="F7">
        <f>10+10+10+9+9+10+10+10+10+9</f>
        <v>97</v>
      </c>
      <c r="G7">
        <f>10+8+8+8+7+10+10+10+9+8</f>
        <v>88</v>
      </c>
      <c r="H7">
        <f>9+9+9+9+9+10+10+9+9+9</f>
        <v>92</v>
      </c>
      <c r="I7">
        <f>10+9+9+8+8+10+10+10+9+7</f>
        <v>90</v>
      </c>
      <c r="J7">
        <f>10+10+9+9+9+9+9+8+8+6</f>
        <v>87</v>
      </c>
      <c r="K7" s="5">
        <f>SUM(E7:J7)</f>
        <v>550</v>
      </c>
    </row>
    <row r="8" spans="1:12">
      <c r="A8" s="1">
        <v>2</v>
      </c>
      <c r="B8" t="s">
        <v>23</v>
      </c>
      <c r="C8" s="1" t="s">
        <v>30</v>
      </c>
      <c r="D8" s="1">
        <v>1957</v>
      </c>
      <c r="E8">
        <f>10+10+9+9+9+10+9+9+9+8</f>
        <v>92</v>
      </c>
      <c r="F8">
        <f>10+10+9+9+8+10+10+9+9+9</f>
        <v>93</v>
      </c>
      <c r="G8">
        <f>10+9+9+9+8+10+9+9+9+9</f>
        <v>91</v>
      </c>
      <c r="H8">
        <f>9+9+9+9+7+10+10+10+10+9</f>
        <v>92</v>
      </c>
      <c r="I8">
        <f>9+8+7+7+6+45</f>
        <v>82</v>
      </c>
      <c r="J8">
        <f>10+9+9+9+8+10+9+9+9+8</f>
        <v>90</v>
      </c>
      <c r="K8" s="5">
        <f>SUM(E8:J8)</f>
        <v>540</v>
      </c>
    </row>
    <row r="9" spans="1:12">
      <c r="A9" s="1">
        <v>3</v>
      </c>
      <c r="B9" t="s">
        <v>20</v>
      </c>
      <c r="C9" s="1" t="s">
        <v>26</v>
      </c>
      <c r="D9" s="1">
        <v>1966</v>
      </c>
      <c r="E9">
        <f>10+10+10+10+9+10+10+10+9+9</f>
        <v>97</v>
      </c>
      <c r="F9">
        <f>10+10+9+9+9+10+9+9+9+8</f>
        <v>92</v>
      </c>
      <c r="G9">
        <f>10+10+9+9+9+10+9+9+9+8</f>
        <v>92</v>
      </c>
      <c r="H9">
        <f>10+10+9+9+8+43</f>
        <v>89</v>
      </c>
      <c r="I9">
        <f>9+8+8+7+6+9+8+8+8+6</f>
        <v>77</v>
      </c>
      <c r="J9">
        <f>10+10+9+9+7+10+9+9+7+7</f>
        <v>87</v>
      </c>
      <c r="K9" s="5">
        <f>SUM(E9:J9)</f>
        <v>534</v>
      </c>
      <c r="L9" s="8">
        <f>10+10+10+8+7</f>
        <v>45</v>
      </c>
    </row>
    <row r="10" spans="1:12">
      <c r="A10" s="1">
        <v>4</v>
      </c>
      <c r="B10" t="s">
        <v>21</v>
      </c>
      <c r="C10" s="1" t="s">
        <v>27</v>
      </c>
      <c r="D10" s="1">
        <v>1969</v>
      </c>
      <c r="E10">
        <f>9+9+9+8+8+9+9+9+8+7</f>
        <v>85</v>
      </c>
      <c r="F10">
        <f>10+10+9+9+9+10+10+9+8+8</f>
        <v>92</v>
      </c>
      <c r="G10">
        <f>10+10+8+8+7+10+10+9+9+8</f>
        <v>89</v>
      </c>
      <c r="H10">
        <f>10+10+9+9+9+10+9+9+8+8</f>
        <v>91</v>
      </c>
      <c r="I10">
        <f>10+9+9+9+8+10+9+9+8+8</f>
        <v>89</v>
      </c>
      <c r="J10">
        <f>10+10+9+9+7+10+10+8+8+7</f>
        <v>88</v>
      </c>
      <c r="K10" s="5">
        <f>SUM(E10:J10)</f>
        <v>534</v>
      </c>
      <c r="L10" s="8">
        <f>9+8+7+7+7</f>
        <v>38</v>
      </c>
    </row>
    <row r="11" spans="1:12">
      <c r="A11" s="1">
        <v>5</v>
      </c>
      <c r="B11" t="s">
        <v>39</v>
      </c>
      <c r="C11" s="1" t="s">
        <v>38</v>
      </c>
      <c r="D11" s="1">
        <v>1958</v>
      </c>
      <c r="E11">
        <f>10+10+10+10+10+10+10+10+10+9</f>
        <v>99</v>
      </c>
      <c r="F11">
        <f>10+9+9+9+9+10+9+9+9+8</f>
        <v>91</v>
      </c>
      <c r="G11">
        <f>9+9+7+7+7+10+10+10+9+8</f>
        <v>86</v>
      </c>
      <c r="H11">
        <f>9+9+9+8+7+10+10+9+8+6</f>
        <v>85</v>
      </c>
      <c r="I11">
        <f>9+8+8+7+7+10+9+9+7+7</f>
        <v>81</v>
      </c>
      <c r="J11">
        <f>9+9+8+7+7+10+9+8+6+6</f>
        <v>79</v>
      </c>
      <c r="K11" s="5">
        <f>SUM(E11:J11)</f>
        <v>521</v>
      </c>
    </row>
    <row r="12" spans="1:12">
      <c r="A12" s="1">
        <v>6</v>
      </c>
      <c r="B12" t="s">
        <v>37</v>
      </c>
      <c r="C12" s="1" t="s">
        <v>38</v>
      </c>
      <c r="D12" s="1">
        <v>1964</v>
      </c>
      <c r="E12">
        <f>10+10+10+9+9+10+10+10+10+9</f>
        <v>97</v>
      </c>
      <c r="F12">
        <f>10+10+9+9+9+9+9+9+9+9</f>
        <v>92</v>
      </c>
      <c r="G12">
        <f>10+9+9+8+6+10+10+9+8+7</f>
        <v>86</v>
      </c>
      <c r="H12">
        <f>10+10+9+8+6+9+8+8+8+5</f>
        <v>81</v>
      </c>
      <c r="I12">
        <f>10+10+8+7+4+8+7+7+7+7</f>
        <v>75</v>
      </c>
      <c r="J12">
        <f>10+10+9+8+7+9+9+8+8+8</f>
        <v>86</v>
      </c>
      <c r="K12" s="5">
        <f>SUM(E12:J12)</f>
        <v>517</v>
      </c>
    </row>
    <row r="13" spans="1:12">
      <c r="A13" s="1">
        <v>7</v>
      </c>
      <c r="B13" t="s">
        <v>19</v>
      </c>
      <c r="C13" s="1" t="s">
        <v>32</v>
      </c>
      <c r="D13" s="1">
        <v>1952</v>
      </c>
      <c r="E13">
        <f>10+10+10+9+8+10+10+9+9+8</f>
        <v>93</v>
      </c>
      <c r="F13">
        <f>10+8+8+8+8+10+9+8+8+7</f>
        <v>84</v>
      </c>
      <c r="G13">
        <f>10+10+9+9+7+10+9+9+7+5</f>
        <v>85</v>
      </c>
      <c r="H13">
        <f>9+9+9+9+7+10+10+8+7+7</f>
        <v>85</v>
      </c>
      <c r="I13">
        <f>8+8+7+6+4+9+9+9+8+6</f>
        <v>74</v>
      </c>
      <c r="J13">
        <f>9+8+8+8+6+10+8+7+6+4</f>
        <v>74</v>
      </c>
      <c r="K13" s="5">
        <f>SUM(E13:J13)</f>
        <v>495</v>
      </c>
    </row>
    <row r="14" spans="1:12">
      <c r="A14" s="1">
        <v>8</v>
      </c>
      <c r="B14" t="s">
        <v>16</v>
      </c>
      <c r="C14" s="1" t="s">
        <v>31</v>
      </c>
      <c r="D14" s="1">
        <v>1964</v>
      </c>
      <c r="E14">
        <f>10+10+9+9+7+10+10+9+9+8</f>
        <v>91</v>
      </c>
      <c r="F14">
        <f>10+10+10+9+9+10+9+9+9+5</f>
        <v>90</v>
      </c>
      <c r="G14">
        <f>9+7+6+6+5+10+9+9+9+8</f>
        <v>78</v>
      </c>
      <c r="H14">
        <f>10+10+10+9+8+10+10+9+8+8</f>
        <v>92</v>
      </c>
      <c r="I14">
        <f>9+7+6+5+0+8+8+8+6+4</f>
        <v>61</v>
      </c>
      <c r="J14">
        <f>10+10+9+7+6+8+8+8+8+7</f>
        <v>81</v>
      </c>
      <c r="K14" s="5">
        <f>SUM(E14:J14)</f>
        <v>493</v>
      </c>
    </row>
    <row r="15" spans="1:12">
      <c r="A15" s="1">
        <v>9</v>
      </c>
      <c r="B15" t="s">
        <v>24</v>
      </c>
      <c r="C15" s="1" t="s">
        <v>29</v>
      </c>
      <c r="D15" s="1">
        <v>1972</v>
      </c>
      <c r="E15">
        <f>10+10+9+9+7+10+10+10+8+6</f>
        <v>89</v>
      </c>
      <c r="F15">
        <f>10+9+8+8+6+47</f>
        <v>88</v>
      </c>
      <c r="G15">
        <f>9+9+9+9+6+10+10+8+6+3</f>
        <v>79</v>
      </c>
      <c r="H15">
        <f>9+9+9+8+8+9+9+9+8+6</f>
        <v>84</v>
      </c>
      <c r="I15">
        <f>9+8+8+6+6+10+8+8+7+6</f>
        <v>76</v>
      </c>
      <c r="J15">
        <f>10+7+7+7+0+10+10+9+8+7</f>
        <v>75</v>
      </c>
      <c r="K15" s="5">
        <f>SUM(E15:J15)</f>
        <v>491</v>
      </c>
    </row>
    <row r="16" spans="1:12">
      <c r="A16" s="1">
        <v>10</v>
      </c>
      <c r="B16" t="s">
        <v>36</v>
      </c>
      <c r="C16" s="1" t="s">
        <v>35</v>
      </c>
      <c r="D16" s="1">
        <v>1946</v>
      </c>
      <c r="E16">
        <f>10+10+10+10+9+10+9+9+9+7</f>
        <v>93</v>
      </c>
      <c r="F16">
        <f>9+9+8+7+7+10+10+9+9+8</f>
        <v>86</v>
      </c>
      <c r="G16">
        <f>9+9+8+8+7+7+6+6+5+2</f>
        <v>67</v>
      </c>
      <c r="H16">
        <f>10+9+8+8+7+10+9+9+6+6</f>
        <v>82</v>
      </c>
      <c r="I16">
        <f>10+8+7+7+6+9+9+7+7+5</f>
        <v>75</v>
      </c>
      <c r="J16">
        <f>10+10+9+9+8+9+8+8+8+6</f>
        <v>85</v>
      </c>
      <c r="K16" s="5">
        <f>SUM(E16:J16)</f>
        <v>488</v>
      </c>
    </row>
    <row r="17" spans="1:11">
      <c r="A17" s="1">
        <v>11</v>
      </c>
      <c r="B17" t="s">
        <v>41</v>
      </c>
      <c r="C17" s="1" t="s">
        <v>33</v>
      </c>
      <c r="D17" s="1">
        <v>1955</v>
      </c>
      <c r="E17">
        <f>10+10+9+8+7+10+10+10+9+8</f>
        <v>91</v>
      </c>
      <c r="F17">
        <f>10+9+9+9+8+10+10+9+9+9</f>
        <v>92</v>
      </c>
      <c r="G17">
        <f>8+8+8+6+5+10+9+7+6+6</f>
        <v>73</v>
      </c>
      <c r="H17">
        <f>10+9+9+8+8+10+10+8+6+6</f>
        <v>84</v>
      </c>
      <c r="I17">
        <f>10+10+9+4+3+10+9+8+8+0</f>
        <v>71</v>
      </c>
      <c r="J17">
        <f>9+8+8+8+5+9+9+9+7+4</f>
        <v>76</v>
      </c>
      <c r="K17" s="5">
        <f>SUM(E17:J17)</f>
        <v>487</v>
      </c>
    </row>
    <row r="18" spans="1:11">
      <c r="A18" s="1">
        <v>12</v>
      </c>
      <c r="B18" t="s">
        <v>40</v>
      </c>
      <c r="C18" s="1" t="s">
        <v>38</v>
      </c>
      <c r="D18" s="1">
        <v>1967</v>
      </c>
      <c r="E18">
        <f>10+9+8+8+7+10+10+9+8+7</f>
        <v>86</v>
      </c>
      <c r="F18">
        <f>10+10+10+10+10+10+10+9+8+8</f>
        <v>95</v>
      </c>
      <c r="G18">
        <f>8+7+7+7+6+10+9+9+9+9</f>
        <v>81</v>
      </c>
      <c r="H18">
        <f>9+9+8+8+7+10+9+8+8+8</f>
        <v>84</v>
      </c>
      <c r="I18">
        <f>7+6+5+4+0+9+8+8+8+6</f>
        <v>61</v>
      </c>
      <c r="J18">
        <f>9+9+8+8+8+8+8+5+5+4</f>
        <v>72</v>
      </c>
      <c r="K18" s="5">
        <f>SUM(E18:J18)</f>
        <v>479</v>
      </c>
    </row>
    <row r="19" spans="1:11">
      <c r="A19" s="1">
        <v>13</v>
      </c>
      <c r="B19" t="s">
        <v>17</v>
      </c>
      <c r="C19" s="1" t="s">
        <v>28</v>
      </c>
      <c r="D19" s="1">
        <v>1988</v>
      </c>
      <c r="E19">
        <f>10+9+8+7+7+10+9+9+8+8</f>
        <v>85</v>
      </c>
      <c r="F19">
        <f>10+9+8+8+8+10+10+10+9+8</f>
        <v>90</v>
      </c>
      <c r="G19">
        <f>10+9+9+7+6+9+9+8+6+4</f>
        <v>77</v>
      </c>
      <c r="H19">
        <f>10+10+9+8+6+9+9+1+8+5</f>
        <v>75</v>
      </c>
      <c r="I19">
        <f>9+9+9+8+7+10+10+9+8+7</f>
        <v>86</v>
      </c>
      <c r="J19">
        <f>9+9+9+5+4+8+7+6+5+3</f>
        <v>65</v>
      </c>
      <c r="K19" s="5">
        <f>SUM(E19:J19)</f>
        <v>478</v>
      </c>
    </row>
    <row r="20" spans="1:11">
      <c r="A20" s="1">
        <v>14</v>
      </c>
      <c r="B20" t="s">
        <v>18</v>
      </c>
      <c r="C20" s="1" t="s">
        <v>34</v>
      </c>
      <c r="D20" s="1">
        <v>1953</v>
      </c>
      <c r="E20">
        <f>10+10+9+8+8+10+10+10+9+8</f>
        <v>92</v>
      </c>
      <c r="F20">
        <f>10+10+10+9+9+10+9+9+8+7</f>
        <v>91</v>
      </c>
      <c r="G20">
        <f>8+8+7+6+5+9+9+8+7+7</f>
        <v>74</v>
      </c>
      <c r="H20">
        <f>9+9+9+8+8+10+9+9+7+7</f>
        <v>85</v>
      </c>
      <c r="I20">
        <f>9+8+8+6+5+8+6+6+5+4</f>
        <v>65</v>
      </c>
      <c r="J20">
        <f>8+6+5+5+5+10+6+4+3</f>
        <v>52</v>
      </c>
      <c r="K20" s="5">
        <f>SUM(E20:J20)</f>
        <v>459</v>
      </c>
    </row>
  </sheetData>
  <sortState ref="B7:K20">
    <sortCondition descending="1" ref="K20"/>
  </sortState>
  <mergeCells count="4">
    <mergeCell ref="E5:F5"/>
    <mergeCell ref="G5:H5"/>
    <mergeCell ref="I5:J5"/>
    <mergeCell ref="A1:K1"/>
  </mergeCells>
  <pageMargins left="0.70866141732283472" right="0.70866141732283472" top="0.78740157480314965" bottom="0.78740157480314965" header="0.31496062992125984" footer="0.31496062992125984"/>
  <pageSetup paperSize="9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8740157499999996" bottom="0.78740157499999996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2006-10-17T13:37:20Z</dcterms:created>
  <dcterms:modified xsi:type="dcterms:W3CDTF">2011-06-25T13:23:26Z</dcterms:modified>
</cp:coreProperties>
</file>